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978B7AC-6345-4D7F-B774-077963AB6B24}" xr6:coauthVersionLast="47" xr6:coauthVersionMax="47" xr10:uidLastSave="{00000000-0000-0000-0000-000000000000}"/>
  <bookViews>
    <workbookView xWindow="-120" yWindow="-120" windowWidth="19440" windowHeight="11640" activeTab="3" xr2:uid="{76D5C917-E775-4EEF-BBF5-FFFE26AFFB49}"/>
  </bookViews>
  <sheets>
    <sheet name="Bilanz_GuV" sheetId="1" r:id="rId1"/>
    <sheet name="Bilanzkonten" sheetId="2" r:id="rId2"/>
    <sheet name="Erfolgskonten" sheetId="3" r:id="rId3"/>
    <sheet name="Geschäftsvorgäng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B30" i="2"/>
  <c r="Q9" i="3"/>
  <c r="P9" i="3"/>
  <c r="C29" i="2"/>
  <c r="B29" i="2"/>
  <c r="Q8" i="3"/>
  <c r="P8" i="3"/>
  <c r="L27" i="2"/>
  <c r="K27" i="2"/>
  <c r="H30" i="2"/>
  <c r="G30" i="2"/>
  <c r="H29" i="2"/>
  <c r="G29" i="2"/>
  <c r="C10" i="3"/>
  <c r="B10" i="3"/>
  <c r="H9" i="2"/>
  <c r="H8" i="2" s="1"/>
  <c r="G9" i="2"/>
  <c r="C9" i="3"/>
  <c r="B9" i="3"/>
  <c r="Q27" i="2"/>
  <c r="H31" i="2"/>
  <c r="G31" i="2"/>
  <c r="C9" i="2"/>
  <c r="C8" i="2" s="1"/>
  <c r="B9" i="2"/>
  <c r="C28" i="2"/>
  <c r="B28" i="2"/>
  <c r="P27" i="2"/>
  <c r="H25" i="2"/>
  <c r="G25" i="2"/>
  <c r="G27" i="2"/>
  <c r="H27" i="2"/>
  <c r="B27" i="2"/>
  <c r="C27" i="2"/>
  <c r="H26" i="2"/>
  <c r="G26" i="2"/>
  <c r="B26" i="2"/>
  <c r="C26" i="2"/>
  <c r="L26" i="2"/>
  <c r="L25" i="2"/>
  <c r="H28" i="2"/>
  <c r="G28" i="2"/>
  <c r="C8" i="3"/>
  <c r="B8" i="3"/>
  <c r="C25" i="2"/>
  <c r="B25" i="2"/>
  <c r="Q7" i="3"/>
  <c r="P7" i="3"/>
  <c r="G1" i="2"/>
  <c r="K26" i="2"/>
  <c r="Q26" i="2"/>
  <c r="P26" i="2"/>
  <c r="K25" i="2"/>
  <c r="P25" i="2"/>
  <c r="Q25" i="2"/>
  <c r="B7" i="3"/>
  <c r="C7" i="3"/>
  <c r="Q22" i="2"/>
  <c r="Q6" i="2"/>
  <c r="L14" i="2" s="1"/>
  <c r="C22" i="2"/>
  <c r="C6" i="2"/>
  <c r="C10" i="1"/>
  <c r="H10" i="1" s="1"/>
  <c r="H6" i="1" s="1"/>
  <c r="C24" i="2" l="1"/>
  <c r="H24" i="2"/>
  <c r="Q6" i="3"/>
  <c r="L14" i="3" s="1"/>
  <c r="H17" i="1" s="1"/>
  <c r="C6" i="3"/>
  <c r="H14" i="3" s="1"/>
  <c r="C17" i="1" s="1"/>
  <c r="L24" i="2"/>
  <c r="Q24" i="2"/>
  <c r="H14" i="2"/>
  <c r="C27" i="1" s="1"/>
  <c r="C20" i="1" l="1"/>
  <c r="L36" i="2"/>
  <c r="H28" i="1" s="1"/>
  <c r="H36" i="2"/>
  <c r="C28" i="1" s="1"/>
  <c r="C31" i="1" s="1"/>
  <c r="H31" i="1" s="1"/>
  <c r="A20" i="1"/>
  <c r="H20" i="1"/>
  <c r="F20" i="1"/>
  <c r="H27" i="1" l="1"/>
  <c r="J27" i="1" s="1"/>
</calcChain>
</file>

<file path=xl/sharedStrings.xml><?xml version="1.0" encoding="utf-8"?>
<sst xmlns="http://schemas.openxmlformats.org/spreadsheetml/2006/main" count="101" uniqueCount="68">
  <si>
    <t>Anlagevermögen</t>
  </si>
  <si>
    <t>Umlaufvermögen</t>
  </si>
  <si>
    <t>Summe Aktiva</t>
  </si>
  <si>
    <t>Eigenkapital</t>
  </si>
  <si>
    <t>Fremdkapial</t>
  </si>
  <si>
    <t>Summe Passiva</t>
  </si>
  <si>
    <t>Aktivseite</t>
  </si>
  <si>
    <t>Passivseite</t>
  </si>
  <si>
    <t>Eröffnungsbilanz</t>
  </si>
  <si>
    <t>GuV</t>
  </si>
  <si>
    <t>Soll</t>
  </si>
  <si>
    <t>Haben</t>
  </si>
  <si>
    <t>Aufwendungen</t>
  </si>
  <si>
    <t>Erträge</t>
  </si>
  <si>
    <t>Aktivkonten - Anlagevermögen</t>
  </si>
  <si>
    <t>Aktivkonten - Umlaufvermögenvermögen</t>
  </si>
  <si>
    <t>Anfangsbestand</t>
  </si>
  <si>
    <t>Abgänge</t>
  </si>
  <si>
    <t>Abgänge:</t>
  </si>
  <si>
    <t>Zugänge:</t>
  </si>
  <si>
    <t>Passivkontenkonten - Eigenkapital</t>
  </si>
  <si>
    <t>Schlusssaldo</t>
  </si>
  <si>
    <t>Aufwandskonten</t>
  </si>
  <si>
    <t>Ertragskonten</t>
  </si>
  <si>
    <t>Saldo</t>
  </si>
  <si>
    <t>Summe</t>
  </si>
  <si>
    <t>Abnahme NU-Leistung</t>
  </si>
  <si>
    <t>Geschäftsvorgang</t>
  </si>
  <si>
    <t>1_1</t>
  </si>
  <si>
    <t>Vorgang</t>
  </si>
  <si>
    <t>ja/nein</t>
  </si>
  <si>
    <t>Betrag</t>
  </si>
  <si>
    <t>Art</t>
  </si>
  <si>
    <t>Ertrag</t>
  </si>
  <si>
    <t>1_2</t>
  </si>
  <si>
    <t>Aufwand</t>
  </si>
  <si>
    <t>Ausgabe</t>
  </si>
  <si>
    <t>EK SB - EK EB</t>
  </si>
  <si>
    <t>1_3</t>
  </si>
  <si>
    <t>Zahlung an NU</t>
  </si>
  <si>
    <t>Eingangsrechnung des NU</t>
  </si>
  <si>
    <t>Auszahlung</t>
  </si>
  <si>
    <t>Einnahme</t>
  </si>
  <si>
    <t>Einzahlung</t>
  </si>
  <si>
    <t>Abnahme durch AG</t>
  </si>
  <si>
    <t>Ausgangsrechnung an AG</t>
  </si>
  <si>
    <t>Zahlung durch AG</t>
  </si>
  <si>
    <t>2_1</t>
  </si>
  <si>
    <t>2_2</t>
  </si>
  <si>
    <t>2_3</t>
  </si>
  <si>
    <t>3_1</t>
  </si>
  <si>
    <t>Zahlung Gehälter</t>
  </si>
  <si>
    <t>4_1</t>
  </si>
  <si>
    <t>Gewährung Darlehn</t>
  </si>
  <si>
    <t>5_1</t>
  </si>
  <si>
    <t>5_2</t>
  </si>
  <si>
    <t>Abschreibung Bagger</t>
  </si>
  <si>
    <t>Kauf Bagger per Überweisung</t>
  </si>
  <si>
    <t>Schlusssbilanz</t>
  </si>
  <si>
    <t>Passivkonten - Fremdkapital</t>
  </si>
  <si>
    <t>6_1</t>
  </si>
  <si>
    <t>Zinszahlung</t>
  </si>
  <si>
    <t>6_2</t>
  </si>
  <si>
    <t>Tilgung</t>
  </si>
  <si>
    <t>4_2</t>
  </si>
  <si>
    <t>4_3</t>
  </si>
  <si>
    <t>Vorräte Material</t>
  </si>
  <si>
    <t>Unfertiges Bauprojekt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</si>
</sst>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1" fillId="0" borderId="2" xfId="0" applyFont="1" applyBorder="1"/>
    <xf numFmtId="164" fontId="1" fillId="0" borderId="2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D8E0-CF06-453F-B80B-4F73DD38610B}">
  <dimension ref="A2:J31"/>
  <sheetViews>
    <sheetView showGridLines="0" topLeftCell="A6" workbookViewId="0">
      <selection activeCell="A13" sqref="A13"/>
    </sheetView>
  </sheetViews>
  <sheetFormatPr baseColWidth="10" defaultColWidth="10.7109375" defaultRowHeight="15" x14ac:dyDescent="0.2"/>
  <cols>
    <col min="1" max="1" width="20.5703125" style="1" customWidth="1"/>
    <col min="2" max="2" width="4.5703125" style="1" customWidth="1"/>
    <col min="3" max="3" width="15.5703125" style="1" customWidth="1"/>
    <col min="4" max="5" width="4.5703125" style="1" customWidth="1"/>
    <col min="6" max="6" width="20.5703125" style="1" customWidth="1"/>
    <col min="7" max="7" width="4.5703125" style="1" customWidth="1"/>
    <col min="8" max="8" width="15.5703125" style="1" customWidth="1"/>
    <col min="9" max="9" width="10.7109375" style="1"/>
    <col min="10" max="10" width="17.5703125" style="1" customWidth="1"/>
    <col min="11" max="16384" width="10.7109375" style="1"/>
  </cols>
  <sheetData>
    <row r="2" spans="1:8" ht="15.75" x14ac:dyDescent="0.25">
      <c r="A2" s="2" t="s">
        <v>8</v>
      </c>
    </row>
    <row r="4" spans="1:8" x14ac:dyDescent="0.2">
      <c r="A4" s="4" t="s">
        <v>6</v>
      </c>
      <c r="B4" s="4"/>
      <c r="C4" s="4"/>
      <c r="E4" s="5"/>
      <c r="F4" s="4" t="s">
        <v>7</v>
      </c>
      <c r="G4" s="4"/>
      <c r="H4" s="4"/>
    </row>
    <row r="5" spans="1:8" x14ac:dyDescent="0.2">
      <c r="C5" s="3"/>
      <c r="D5" s="3"/>
      <c r="E5" s="6"/>
    </row>
    <row r="6" spans="1:8" x14ac:dyDescent="0.2">
      <c r="A6" s="1" t="s">
        <v>0</v>
      </c>
      <c r="C6" s="3">
        <v>1000000</v>
      </c>
      <c r="D6" s="3"/>
      <c r="E6" s="6"/>
      <c r="F6" s="1" t="s">
        <v>3</v>
      </c>
      <c r="H6" s="3">
        <f>H10-H7</f>
        <v>1000000</v>
      </c>
    </row>
    <row r="7" spans="1:8" x14ac:dyDescent="0.2">
      <c r="A7" s="1" t="s">
        <v>1</v>
      </c>
      <c r="C7" s="3">
        <v>1000000</v>
      </c>
      <c r="D7" s="3"/>
      <c r="E7" s="6"/>
      <c r="F7" s="1" t="s">
        <v>4</v>
      </c>
      <c r="H7" s="3">
        <v>1000000</v>
      </c>
    </row>
    <row r="8" spans="1:8" x14ac:dyDescent="0.2">
      <c r="A8" s="7"/>
      <c r="B8" s="7"/>
      <c r="C8" s="8"/>
      <c r="D8" s="8"/>
      <c r="E8" s="9"/>
      <c r="F8" s="7"/>
      <c r="G8" s="7"/>
      <c r="H8" s="8"/>
    </row>
    <row r="9" spans="1:8" x14ac:dyDescent="0.2">
      <c r="C9" s="3"/>
      <c r="D9" s="3"/>
      <c r="E9" s="6"/>
      <c r="H9" s="3"/>
    </row>
    <row r="10" spans="1:8" x14ac:dyDescent="0.2">
      <c r="A10" s="1" t="s">
        <v>2</v>
      </c>
      <c r="C10" s="3">
        <f>C6+C7</f>
        <v>2000000</v>
      </c>
      <c r="D10" s="3"/>
      <c r="E10" s="6"/>
      <c r="F10" s="1" t="s">
        <v>5</v>
      </c>
      <c r="H10" s="3">
        <f>C10</f>
        <v>2000000</v>
      </c>
    </row>
    <row r="11" spans="1:8" x14ac:dyDescent="0.2">
      <c r="C11" s="3"/>
      <c r="D11" s="3"/>
      <c r="E11" s="6"/>
    </row>
    <row r="12" spans="1:8" x14ac:dyDescent="0.2">
      <c r="C12" s="3"/>
      <c r="D12" s="3"/>
      <c r="E12" s="3"/>
    </row>
    <row r="13" spans="1:8" ht="15.75" x14ac:dyDescent="0.25">
      <c r="A13" s="2" t="s">
        <v>9</v>
      </c>
      <c r="C13" s="3"/>
      <c r="D13" s="3"/>
      <c r="E13" s="3"/>
    </row>
    <row r="14" spans="1:8" x14ac:dyDescent="0.2">
      <c r="C14" s="3"/>
      <c r="D14" s="3"/>
      <c r="E14" s="3"/>
    </row>
    <row r="15" spans="1:8" x14ac:dyDescent="0.2">
      <c r="A15" s="4" t="s">
        <v>10</v>
      </c>
      <c r="B15" s="4"/>
      <c r="C15" s="4"/>
      <c r="E15" s="5"/>
      <c r="F15" s="4" t="s">
        <v>11</v>
      </c>
      <c r="G15" s="4"/>
      <c r="H15" s="4"/>
    </row>
    <row r="16" spans="1:8" x14ac:dyDescent="0.2">
      <c r="C16" s="3"/>
      <c r="D16" s="3"/>
      <c r="E16" s="6"/>
    </row>
    <row r="17" spans="1:10" x14ac:dyDescent="0.2">
      <c r="A17" s="1" t="s">
        <v>12</v>
      </c>
      <c r="C17" s="3">
        <f>Erfolgskonten!H14</f>
        <v>175000</v>
      </c>
      <c r="D17" s="3"/>
      <c r="E17" s="6"/>
      <c r="F17" s="1" t="s">
        <v>13</v>
      </c>
      <c r="H17" s="3">
        <f>Erfolgskonten!L14</f>
        <v>400000</v>
      </c>
    </row>
    <row r="18" spans="1:10" x14ac:dyDescent="0.2">
      <c r="A18" s="7"/>
      <c r="B18" s="7"/>
      <c r="C18" s="8"/>
      <c r="D18" s="8"/>
      <c r="E18" s="9"/>
      <c r="F18" s="7"/>
      <c r="G18" s="7"/>
      <c r="H18" s="8"/>
    </row>
    <row r="19" spans="1:10" x14ac:dyDescent="0.2">
      <c r="C19" s="3"/>
      <c r="D19" s="3"/>
      <c r="E19" s="6"/>
      <c r="H19" s="3"/>
    </row>
    <row r="20" spans="1:10" x14ac:dyDescent="0.2">
      <c r="A20" s="1" t="str">
        <f>IF(H17-C17&gt;0,"","Jahresfehlbetrag")</f>
        <v/>
      </c>
      <c r="C20" s="3" t="str">
        <f>IF(H17-C17&lt;0,C17-H17,"")</f>
        <v/>
      </c>
      <c r="D20" s="3"/>
      <c r="E20" s="6"/>
      <c r="F20" s="1" t="str">
        <f>IF(H17-C17&gt;0,"Jahresüberschuss","")</f>
        <v>Jahresüberschuss</v>
      </c>
      <c r="H20" s="3">
        <f>IF(H17-C17&gt;0,H17-C17,"")</f>
        <v>225000</v>
      </c>
    </row>
    <row r="23" spans="1:10" ht="15.75" x14ac:dyDescent="0.25">
      <c r="A23" s="2" t="s">
        <v>58</v>
      </c>
    </row>
    <row r="25" spans="1:10" x14ac:dyDescent="0.2">
      <c r="A25" s="4" t="s">
        <v>6</v>
      </c>
      <c r="B25" s="4"/>
      <c r="C25" s="4"/>
      <c r="E25" s="5"/>
      <c r="F25" s="4" t="s">
        <v>7</v>
      </c>
      <c r="G25" s="4"/>
      <c r="H25" s="4"/>
      <c r="J25" s="10" t="s">
        <v>37</v>
      </c>
    </row>
    <row r="26" spans="1:10" x14ac:dyDescent="0.2">
      <c r="C26" s="3"/>
      <c r="D26" s="3"/>
      <c r="E26" s="6"/>
    </row>
    <row r="27" spans="1:10" x14ac:dyDescent="0.2">
      <c r="A27" s="1" t="s">
        <v>0</v>
      </c>
      <c r="C27" s="3">
        <f>Bilanzkonten!H14</f>
        <v>1480000</v>
      </c>
      <c r="D27" s="3"/>
      <c r="E27" s="6"/>
      <c r="F27" s="1" t="s">
        <v>3</v>
      </c>
      <c r="H27" s="3">
        <f>H31-H28</f>
        <v>1225000</v>
      </c>
      <c r="J27" s="11">
        <f>H27-C6</f>
        <v>225000</v>
      </c>
    </row>
    <row r="28" spans="1:10" x14ac:dyDescent="0.2">
      <c r="A28" s="1" t="s">
        <v>1</v>
      </c>
      <c r="C28" s="3">
        <f>Bilanzkonten!H36</f>
        <v>1085000</v>
      </c>
      <c r="D28" s="3"/>
      <c r="E28" s="6"/>
      <c r="F28" s="1" t="s">
        <v>4</v>
      </c>
      <c r="H28" s="3">
        <f>Bilanzkonten!L36</f>
        <v>1340000</v>
      </c>
    </row>
    <row r="29" spans="1:10" x14ac:dyDescent="0.2">
      <c r="A29" s="7"/>
      <c r="B29" s="7"/>
      <c r="C29" s="8"/>
      <c r="D29" s="8"/>
      <c r="E29" s="9"/>
      <c r="F29" s="7"/>
      <c r="G29" s="7"/>
      <c r="H29" s="8"/>
    </row>
    <row r="30" spans="1:10" x14ac:dyDescent="0.2">
      <c r="C30" s="3"/>
      <c r="D30" s="3"/>
      <c r="E30" s="6"/>
      <c r="H30" s="3"/>
    </row>
    <row r="31" spans="1:10" x14ac:dyDescent="0.2">
      <c r="A31" s="1" t="s">
        <v>2</v>
      </c>
      <c r="C31" s="3">
        <f>C27+C28</f>
        <v>2565000</v>
      </c>
      <c r="D31" s="3"/>
      <c r="E31" s="6"/>
      <c r="F31" s="1" t="s">
        <v>5</v>
      </c>
      <c r="H31" s="3">
        <f>C31</f>
        <v>2565000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90A1-3FF6-41D3-9E37-D55348FFF2BA}">
  <dimension ref="A1:Q47"/>
  <sheetViews>
    <sheetView showGridLines="0" topLeftCell="A12" zoomScale="90" zoomScaleNormal="90" workbookViewId="0">
      <selection activeCell="C30" sqref="C30"/>
    </sheetView>
  </sheetViews>
  <sheetFormatPr baseColWidth="10" defaultColWidth="10.7109375" defaultRowHeight="15" x14ac:dyDescent="0.2"/>
  <cols>
    <col min="1" max="1" width="20.5703125" style="1" customWidth="1"/>
    <col min="2" max="2" width="4.5703125" style="1" customWidth="1"/>
    <col min="3" max="3" width="18.42578125" style="1" customWidth="1"/>
    <col min="4" max="5" width="4.5703125" style="1" customWidth="1"/>
    <col min="6" max="6" width="20.5703125" style="1" customWidth="1"/>
    <col min="7" max="7" width="6" style="1" customWidth="1"/>
    <col min="8" max="8" width="15.5703125" style="1" customWidth="1"/>
    <col min="9" max="9" width="4.5703125" style="1" customWidth="1"/>
    <col min="10" max="10" width="20.5703125" style="1" customWidth="1"/>
    <col min="11" max="11" width="4.5703125" style="1" customWidth="1"/>
    <col min="12" max="12" width="15.5703125" style="1" customWidth="1"/>
    <col min="13" max="14" width="4.5703125" style="1" customWidth="1"/>
    <col min="15" max="15" width="20.5703125" style="1" customWidth="1"/>
    <col min="16" max="16" width="4.5703125" style="1" customWidth="1"/>
    <col min="17" max="17" width="15.5703125" style="1" customWidth="1"/>
    <col min="18" max="16384" width="10.7109375" style="1"/>
  </cols>
  <sheetData>
    <row r="1" spans="1:17" x14ac:dyDescent="0.2">
      <c r="G1" s="1" t="str">
        <f>IF(Geschäftsvorgänge!C5=1,Geschäftsvorgänge!A5,"")</f>
        <v>1_3</v>
      </c>
    </row>
    <row r="2" spans="1:17" ht="15.75" x14ac:dyDescent="0.25">
      <c r="A2" s="2" t="s">
        <v>14</v>
      </c>
      <c r="C2" s="3"/>
      <c r="D2" s="3"/>
      <c r="E2" s="3"/>
      <c r="J2" s="2" t="s">
        <v>20</v>
      </c>
      <c r="L2" s="3"/>
      <c r="M2" s="3"/>
      <c r="N2" s="3"/>
    </row>
    <row r="3" spans="1:17" x14ac:dyDescent="0.2">
      <c r="C3" s="3"/>
      <c r="D3" s="3"/>
      <c r="E3" s="3"/>
      <c r="L3" s="3"/>
      <c r="M3" s="3"/>
      <c r="N3" s="3"/>
    </row>
    <row r="4" spans="1:17" x14ac:dyDescent="0.2">
      <c r="A4" s="4" t="s">
        <v>10</v>
      </c>
      <c r="B4" s="4"/>
      <c r="C4" s="4"/>
      <c r="E4" s="5"/>
      <c r="F4" s="4" t="s">
        <v>11</v>
      </c>
      <c r="G4" s="4"/>
      <c r="H4" s="4"/>
      <c r="J4" s="4" t="s">
        <v>10</v>
      </c>
      <c r="K4" s="4"/>
      <c r="L4" s="4"/>
      <c r="N4" s="5"/>
      <c r="O4" s="4" t="s">
        <v>11</v>
      </c>
      <c r="P4" s="4"/>
      <c r="Q4" s="4"/>
    </row>
    <row r="5" spans="1:17" x14ac:dyDescent="0.2">
      <c r="C5" s="3"/>
      <c r="D5" s="3"/>
      <c r="E5" s="6"/>
      <c r="L5" s="3"/>
      <c r="M5" s="3"/>
      <c r="N5" s="6"/>
    </row>
    <row r="6" spans="1:17" x14ac:dyDescent="0.2">
      <c r="A6" s="1" t="s">
        <v>16</v>
      </c>
      <c r="C6" s="3">
        <f>Bilanz_GuV!C6</f>
        <v>1000000</v>
      </c>
      <c r="D6" s="3"/>
      <c r="E6" s="6"/>
      <c r="H6" s="3"/>
      <c r="L6" s="3"/>
      <c r="M6" s="3"/>
      <c r="N6" s="6"/>
      <c r="O6" s="1" t="s">
        <v>16</v>
      </c>
      <c r="Q6" s="3">
        <f>Bilanz_GuV!H6</f>
        <v>1000000</v>
      </c>
    </row>
    <row r="7" spans="1:17" x14ac:dyDescent="0.2">
      <c r="C7" s="3"/>
      <c r="D7" s="3"/>
      <c r="E7" s="6"/>
      <c r="H7" s="3"/>
      <c r="L7" s="3"/>
      <c r="M7" s="3"/>
      <c r="N7" s="6"/>
      <c r="Q7" s="3"/>
    </row>
    <row r="8" spans="1:17" x14ac:dyDescent="0.2">
      <c r="A8" s="1" t="s">
        <v>19</v>
      </c>
      <c r="C8" s="11">
        <f>SUM(C9:C11)</f>
        <v>500000</v>
      </c>
      <c r="D8" s="3"/>
      <c r="E8" s="6"/>
      <c r="F8" s="1" t="s">
        <v>18</v>
      </c>
      <c r="H8" s="11">
        <f>SUM(H9:H11)</f>
        <v>20000</v>
      </c>
      <c r="J8" s="1" t="s">
        <v>17</v>
      </c>
      <c r="L8" s="11"/>
      <c r="M8" s="3"/>
      <c r="N8" s="6"/>
      <c r="O8" s="1" t="s">
        <v>19</v>
      </c>
      <c r="Q8" s="11"/>
    </row>
    <row r="9" spans="1:17" x14ac:dyDescent="0.2">
      <c r="B9" s="1" t="str">
        <f>IF(Geschäftsvorgänge!C17=1,Geschäftsvorgänge!A17,"")</f>
        <v>5_1</v>
      </c>
      <c r="C9" s="3">
        <f>IF(Geschäftsvorgänge!C17=1,Geschäftsvorgänge!D17,"")</f>
        <v>500000</v>
      </c>
      <c r="D9" s="3"/>
      <c r="E9" s="6"/>
      <c r="G9" s="1" t="str">
        <f>IF(Geschäftsvorgänge!C18=1,Geschäftsvorgänge!A18,"")</f>
        <v>5_2</v>
      </c>
      <c r="H9" s="3">
        <f>IF(Geschäftsvorgänge!C18=1,Geschäftsvorgänge!D18,"")</f>
        <v>20000</v>
      </c>
      <c r="L9" s="3"/>
      <c r="M9" s="3"/>
      <c r="N9" s="6"/>
      <c r="Q9" s="3"/>
    </row>
    <row r="10" spans="1:17" x14ac:dyDescent="0.2">
      <c r="C10" s="3"/>
      <c r="D10" s="3"/>
      <c r="E10" s="6"/>
      <c r="H10" s="3"/>
      <c r="L10" s="3"/>
      <c r="M10" s="3"/>
      <c r="N10" s="6"/>
      <c r="Q10" s="3"/>
    </row>
    <row r="11" spans="1:17" x14ac:dyDescent="0.2">
      <c r="C11" s="3"/>
      <c r="D11" s="3"/>
      <c r="E11" s="6"/>
      <c r="H11" s="3"/>
      <c r="L11" s="3"/>
      <c r="M11" s="3"/>
      <c r="N11" s="6"/>
      <c r="Q11" s="3"/>
    </row>
    <row r="12" spans="1:17" x14ac:dyDescent="0.2">
      <c r="A12" s="7"/>
      <c r="B12" s="7"/>
      <c r="C12" s="8"/>
      <c r="D12" s="8"/>
      <c r="E12" s="9"/>
      <c r="F12" s="7"/>
      <c r="G12" s="7"/>
      <c r="H12" s="8"/>
      <c r="J12" s="7"/>
      <c r="K12" s="7"/>
      <c r="L12" s="8"/>
      <c r="M12" s="8"/>
      <c r="N12" s="9"/>
      <c r="O12" s="7"/>
      <c r="P12" s="7"/>
      <c r="Q12" s="8"/>
    </row>
    <row r="13" spans="1:17" x14ac:dyDescent="0.2">
      <c r="C13" s="3"/>
      <c r="D13" s="3"/>
      <c r="E13" s="6"/>
      <c r="H13" s="3"/>
      <c r="L13" s="3"/>
      <c r="M13" s="3"/>
      <c r="N13" s="6"/>
      <c r="Q13" s="3"/>
    </row>
    <row r="14" spans="1:17" x14ac:dyDescent="0.2">
      <c r="C14" s="3"/>
      <c r="D14" s="3"/>
      <c r="E14" s="6"/>
      <c r="F14" s="1" t="s">
        <v>21</v>
      </c>
      <c r="H14" s="3">
        <f>C6+C8-H8</f>
        <v>1480000</v>
      </c>
      <c r="J14" s="1" t="s">
        <v>21</v>
      </c>
      <c r="L14" s="3">
        <f>Q6+Q8-L8</f>
        <v>1000000</v>
      </c>
      <c r="M14" s="3"/>
      <c r="N14" s="6"/>
      <c r="Q14" s="3"/>
    </row>
    <row r="17" spans="1:17" ht="15.75" x14ac:dyDescent="0.25">
      <c r="A17" s="2" t="s">
        <v>15</v>
      </c>
      <c r="J17" s="2" t="s">
        <v>59</v>
      </c>
    </row>
    <row r="18" spans="1:17" ht="15.75" x14ac:dyDescent="0.25">
      <c r="A18" s="2"/>
      <c r="C18" s="3"/>
      <c r="D18" s="3"/>
      <c r="E18" s="3"/>
      <c r="J18" s="2"/>
      <c r="L18" s="3"/>
      <c r="M18" s="3"/>
      <c r="N18" s="3"/>
    </row>
    <row r="19" spans="1:17" x14ac:dyDescent="0.2">
      <c r="C19" s="3"/>
      <c r="D19" s="3"/>
      <c r="E19" s="3"/>
      <c r="L19" s="3"/>
      <c r="M19" s="3"/>
      <c r="N19" s="3"/>
    </row>
    <row r="20" spans="1:17" x14ac:dyDescent="0.2">
      <c r="A20" s="4" t="s">
        <v>10</v>
      </c>
      <c r="B20" s="4"/>
      <c r="C20" s="4"/>
      <c r="E20" s="5"/>
      <c r="F20" s="4" t="s">
        <v>11</v>
      </c>
      <c r="G20" s="4"/>
      <c r="H20" s="4"/>
      <c r="J20" s="4" t="s">
        <v>10</v>
      </c>
      <c r="K20" s="4"/>
      <c r="L20" s="4"/>
      <c r="N20" s="5"/>
      <c r="O20" s="4" t="s">
        <v>11</v>
      </c>
      <c r="P20" s="4"/>
      <c r="Q20" s="4"/>
    </row>
    <row r="21" spans="1:17" x14ac:dyDescent="0.2">
      <c r="C21" s="3"/>
      <c r="D21" s="3"/>
      <c r="E21" s="6"/>
      <c r="L21" s="3"/>
      <c r="M21" s="3"/>
      <c r="N21" s="6"/>
    </row>
    <row r="22" spans="1:17" x14ac:dyDescent="0.2">
      <c r="A22" s="1" t="s">
        <v>16</v>
      </c>
      <c r="C22" s="3">
        <f>Bilanz_GuV!C7</f>
        <v>1000000</v>
      </c>
      <c r="D22" s="3"/>
      <c r="E22" s="6"/>
      <c r="H22" s="3"/>
      <c r="L22" s="3"/>
      <c r="M22" s="3"/>
      <c r="N22" s="6"/>
      <c r="O22" s="1" t="s">
        <v>16</v>
      </c>
      <c r="Q22" s="3">
        <f>Bilanz_GuV!H7</f>
        <v>1000000</v>
      </c>
    </row>
    <row r="23" spans="1:17" x14ac:dyDescent="0.2">
      <c r="C23" s="3"/>
      <c r="D23" s="3"/>
      <c r="E23" s="6"/>
      <c r="H23" s="3"/>
      <c r="L23" s="3"/>
      <c r="M23" s="3"/>
      <c r="N23" s="6"/>
      <c r="Q23" s="3"/>
    </row>
    <row r="24" spans="1:17" x14ac:dyDescent="0.2">
      <c r="A24" s="1" t="s">
        <v>19</v>
      </c>
      <c r="C24" s="11">
        <f>SUM(C25:C32)</f>
        <v>1150000</v>
      </c>
      <c r="D24" s="3"/>
      <c r="E24" s="6"/>
      <c r="F24" s="1" t="s">
        <v>18</v>
      </c>
      <c r="H24" s="11">
        <f>SUM(H25:H31)</f>
        <v>1065000</v>
      </c>
      <c r="J24" s="1" t="s">
        <v>18</v>
      </c>
      <c r="L24" s="11">
        <f>SUM(L25:L32)</f>
        <v>210000</v>
      </c>
      <c r="M24" s="3"/>
      <c r="N24" s="6"/>
      <c r="O24" s="1" t="s">
        <v>19</v>
      </c>
      <c r="Q24" s="11">
        <f>SUM(Q25:Q32)</f>
        <v>550000</v>
      </c>
    </row>
    <row r="25" spans="1:17" x14ac:dyDescent="0.2">
      <c r="B25" s="1" t="str">
        <f>IF(Geschäftsvorgänge!C7=1,Geschäftsvorgänge!A7,"")</f>
        <v>2_1</v>
      </c>
      <c r="C25" s="3">
        <f>IF(Geschäftsvorgänge!C7=1,Geschäftsvorgänge!D7,"")</f>
        <v>200000</v>
      </c>
      <c r="D25" s="3"/>
      <c r="E25" s="6"/>
      <c r="G25" s="1" t="str">
        <f>IF(Geschäftsvorgänge!C5=1,Geschäftsvorgänge!A5,"")</f>
        <v>1_3</v>
      </c>
      <c r="H25" s="3">
        <f>IF(Geschäftsvorgänge!C5=1,Geschäftsvorgänge!D5,"")</f>
        <v>100000</v>
      </c>
      <c r="K25" s="1" t="str">
        <f>IF(Geschäftsvorgänge!C4=1,Geschäftsvorgänge!A4,"")</f>
        <v>1_2</v>
      </c>
      <c r="L25" s="3">
        <f>IF(Geschäftsvorgänge!C4=1,Geschäftsvorgänge!D4,"")</f>
        <v>100000</v>
      </c>
      <c r="M25" s="3"/>
      <c r="N25" s="6"/>
      <c r="P25" s="1" t="str">
        <f>IF(Geschäftsvorgänge!C3=1,Geschäftsvorgänge!A3,"")</f>
        <v>1_1</v>
      </c>
      <c r="Q25" s="3">
        <f>IF(Geschäftsvorgänge!C3=1,Geschäftsvorgänge!D3,"")</f>
        <v>100000</v>
      </c>
    </row>
    <row r="26" spans="1:17" x14ac:dyDescent="0.2">
      <c r="B26" s="1" t="str">
        <f>IF(Geschäftsvorgänge!C8=1,Geschäftsvorgänge!A8,"")</f>
        <v>2_2</v>
      </c>
      <c r="C26" s="3">
        <f>IF(Geschäftsvorgänge!C8=1,Geschäftsvorgänge!D8,"")</f>
        <v>200000</v>
      </c>
      <c r="D26" s="3"/>
      <c r="E26" s="6"/>
      <c r="G26" s="1" t="str">
        <f>IF(Geschäftsvorgänge!C8=1,Geschäftsvorgänge!A8,"")</f>
        <v>2_2</v>
      </c>
      <c r="H26" s="3">
        <f>IF(Geschäftsvorgänge!C8=1,Geschäftsvorgänge!D8,"")</f>
        <v>200000</v>
      </c>
      <c r="K26" s="1" t="str">
        <f>IF(Geschäftsvorgänge!C5=1,Geschäftsvorgänge!A5,"")</f>
        <v>1_3</v>
      </c>
      <c r="L26" s="3">
        <f>IF(Geschäftsvorgänge!C5=1,Geschäftsvorgänge!D5,"")</f>
        <v>100000</v>
      </c>
      <c r="M26" s="3"/>
      <c r="N26" s="6"/>
      <c r="P26" s="1" t="str">
        <f>IF(Geschäftsvorgänge!C4=1,Geschäftsvorgänge!A4,"")</f>
        <v>1_2</v>
      </c>
      <c r="Q26" s="3">
        <f>IF(Geschäftsvorgänge!C4=1,Geschäftsvorgänge!D4,"")</f>
        <v>100000</v>
      </c>
    </row>
    <row r="27" spans="1:17" x14ac:dyDescent="0.2">
      <c r="B27" s="1" t="str">
        <f>IF(Geschäftsvorgänge!C9=1,Geschäftsvorgänge!A9,"")</f>
        <v>2_3</v>
      </c>
      <c r="C27" s="3">
        <f>IF(Geschäftsvorgänge!C9=1,Geschäftsvorgänge!D9,"")</f>
        <v>200000</v>
      </c>
      <c r="D27" s="3"/>
      <c r="E27" s="6"/>
      <c r="G27" s="1" t="str">
        <f>IF(Geschäftsvorgänge!C9=1,Geschäftsvorgänge!A9,"")</f>
        <v>2_3</v>
      </c>
      <c r="H27" s="3">
        <f>IF(Geschäftsvorgänge!C9=1,Geschäftsvorgänge!D9,"")</f>
        <v>200000</v>
      </c>
      <c r="K27" s="1" t="str">
        <f>IF(Geschäftsvorgänge!C15=1,Geschäftsvorgänge!A15,"")</f>
        <v>4_3</v>
      </c>
      <c r="L27" s="3">
        <f>IF(Geschäftsvorgänge!C15=1,Geschäftsvorgänge!D15,"")</f>
        <v>10000</v>
      </c>
      <c r="M27" s="3"/>
      <c r="N27" s="6"/>
      <c r="P27" s="1" t="str">
        <f>IF(Geschäftsvorgänge!C13=1,Geschäftsvorgänge!A13,"")</f>
        <v>4_1</v>
      </c>
      <c r="Q27" s="3">
        <f>IF(Geschäftsvorgänge!C13=1,Geschäftsvorgänge!D13,"")</f>
        <v>350000</v>
      </c>
    </row>
    <row r="28" spans="1:17" x14ac:dyDescent="0.2">
      <c r="B28" s="1" t="str">
        <f>IF(Geschäftsvorgänge!C13=1,Geschäftsvorgänge!A13,"")</f>
        <v>4_1</v>
      </c>
      <c r="C28" s="3">
        <f>IF(Geschäftsvorgänge!C13=1,Geschäftsvorgänge!D13,"")</f>
        <v>350000</v>
      </c>
      <c r="D28" s="3"/>
      <c r="E28" s="6"/>
      <c r="G28" s="1" t="str">
        <f>IF(Geschäftsvorgänge!C11=1,Geschäftsvorgänge!A11,"")</f>
        <v>3_1</v>
      </c>
      <c r="H28" s="3">
        <f>IF(Geschäftsvorgänge!C11=1,Geschäftsvorgänge!D11,"")</f>
        <v>50000</v>
      </c>
      <c r="L28" s="3"/>
      <c r="M28" s="3"/>
      <c r="N28" s="6"/>
    </row>
    <row r="29" spans="1:17" x14ac:dyDescent="0.2">
      <c r="B29" s="1" t="str">
        <f>IF(Geschäftsvorgänge!C20=1,Geschäftsvorgänge!A20,"")</f>
        <v>6_1</v>
      </c>
      <c r="C29" s="3">
        <f>IF(Geschäftsvorgänge!C20=1,Geschäftsvorgänge!D20,"")</f>
        <v>50000</v>
      </c>
      <c r="D29" s="3"/>
      <c r="E29" s="6"/>
      <c r="G29" s="1" t="str">
        <f>IF(Geschäftsvorgänge!C14=1,Geschäftsvorgänge!A14,"")</f>
        <v>4_2</v>
      </c>
      <c r="H29" s="3">
        <f>IF(Geschäftsvorgänge!C14=1,Geschäftsvorgänge!D14,"")</f>
        <v>5000</v>
      </c>
      <c r="L29" s="3"/>
      <c r="M29" s="3"/>
      <c r="N29" s="6"/>
    </row>
    <row r="30" spans="1:17" x14ac:dyDescent="0.2">
      <c r="B30" s="1" t="str">
        <f>IF(Geschäftsvorgänge!C21=1,Geschäftsvorgänge!A21,"")</f>
        <v>6_2</v>
      </c>
      <c r="C30" s="3">
        <f>IF(Geschäftsvorgänge!C21=1,Geschäftsvorgänge!D21,"")</f>
        <v>150000</v>
      </c>
      <c r="D30" s="3"/>
      <c r="E30" s="6"/>
      <c r="G30" s="1" t="str">
        <f>IF(Geschäftsvorgänge!C15=1,Geschäftsvorgänge!A15,"")</f>
        <v>4_3</v>
      </c>
      <c r="H30" s="3">
        <f>IF(Geschäftsvorgänge!C15=1,Geschäftsvorgänge!D15,"")</f>
        <v>10000</v>
      </c>
      <c r="L30" s="3"/>
      <c r="M30" s="3"/>
      <c r="N30" s="6"/>
    </row>
    <row r="31" spans="1:17" x14ac:dyDescent="0.2">
      <c r="C31" s="3"/>
      <c r="D31" s="3"/>
      <c r="E31" s="6"/>
      <c r="G31" s="1" t="str">
        <f>IF(Geschäftsvorgänge!C17=1,Geschäftsvorgänge!A17,"")</f>
        <v>5_1</v>
      </c>
      <c r="H31" s="3">
        <f>IF(Geschäftsvorgänge!C17=1,Geschäftsvorgänge!D17,"")</f>
        <v>500000</v>
      </c>
      <c r="L31" s="3"/>
      <c r="M31" s="3"/>
      <c r="N31" s="6"/>
      <c r="Q31" s="3"/>
    </row>
    <row r="32" spans="1:17" x14ac:dyDescent="0.2">
      <c r="D32" s="3"/>
      <c r="E32" s="6"/>
      <c r="L32" s="3"/>
      <c r="M32" s="3"/>
      <c r="N32" s="6"/>
      <c r="Q32" s="3"/>
    </row>
    <row r="33" spans="1:17" x14ac:dyDescent="0.2">
      <c r="D33" s="3"/>
      <c r="E33" s="6"/>
      <c r="L33" s="3"/>
      <c r="M33" s="3"/>
      <c r="N33" s="6"/>
      <c r="Q33" s="3"/>
    </row>
    <row r="34" spans="1:17" x14ac:dyDescent="0.2">
      <c r="A34" s="7"/>
      <c r="B34" s="7"/>
      <c r="C34" s="8"/>
      <c r="D34" s="8"/>
      <c r="E34" s="9"/>
      <c r="F34" s="7"/>
      <c r="G34" s="7"/>
      <c r="H34" s="8"/>
      <c r="J34" s="7"/>
      <c r="K34" s="7"/>
      <c r="L34" s="8"/>
      <c r="M34" s="8"/>
      <c r="N34" s="9"/>
      <c r="O34" s="7"/>
      <c r="P34" s="7"/>
      <c r="Q34" s="8"/>
    </row>
    <row r="35" spans="1:17" x14ac:dyDescent="0.2">
      <c r="C35" s="3"/>
      <c r="D35" s="3"/>
      <c r="E35" s="6"/>
      <c r="H35" s="3"/>
      <c r="L35" s="3"/>
      <c r="M35" s="3"/>
      <c r="N35" s="6"/>
      <c r="Q35" s="3"/>
    </row>
    <row r="36" spans="1:17" x14ac:dyDescent="0.2">
      <c r="C36" s="3"/>
      <c r="D36" s="3"/>
      <c r="E36" s="6"/>
      <c r="F36" s="1" t="s">
        <v>21</v>
      </c>
      <c r="H36" s="3">
        <f>C22+C24-H24</f>
        <v>1085000</v>
      </c>
      <c r="J36" s="1" t="s">
        <v>21</v>
      </c>
      <c r="L36" s="3">
        <f>Q22+Q24-L24</f>
        <v>1340000</v>
      </c>
      <c r="M36" s="3"/>
      <c r="N36" s="6"/>
      <c r="Q36" s="3"/>
    </row>
    <row r="39" spans="1:17" ht="15.75" x14ac:dyDescent="0.25">
      <c r="A39" s="2"/>
    </row>
    <row r="41" spans="1:17" ht="15.75" x14ac:dyDescent="0.25">
      <c r="A41" s="2"/>
    </row>
    <row r="43" spans="1:17" ht="15.75" x14ac:dyDescent="0.25">
      <c r="A43" s="2"/>
    </row>
    <row r="45" spans="1:17" ht="15.75" x14ac:dyDescent="0.25">
      <c r="A45" s="2"/>
    </row>
    <row r="47" spans="1:17" ht="15.75" x14ac:dyDescent="0.25">
      <c r="A47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69B6-4143-4690-A02A-0BC71711BC6B}">
  <dimension ref="A2:Q24"/>
  <sheetViews>
    <sheetView showGridLines="0" zoomScale="90" zoomScaleNormal="90" workbookViewId="0">
      <selection activeCell="Q9" sqref="Q9"/>
    </sheetView>
  </sheetViews>
  <sheetFormatPr baseColWidth="10" defaultColWidth="10.7109375" defaultRowHeight="15" x14ac:dyDescent="0.2"/>
  <cols>
    <col min="1" max="1" width="20.5703125" style="1" customWidth="1"/>
    <col min="2" max="2" width="4.5703125" style="1" customWidth="1"/>
    <col min="3" max="3" width="13.42578125" style="1" bestFit="1" customWidth="1"/>
    <col min="4" max="5" width="4.5703125" style="1" customWidth="1"/>
    <col min="6" max="6" width="20.5703125" style="1" customWidth="1"/>
    <col min="7" max="7" width="4.5703125" style="1" customWidth="1"/>
    <col min="8" max="8" width="15.5703125" style="1" customWidth="1"/>
    <col min="9" max="9" width="10.7109375" style="1"/>
    <col min="10" max="10" width="20.5703125" style="1" customWidth="1"/>
    <col min="11" max="11" width="4.5703125" style="1" customWidth="1"/>
    <col min="12" max="12" width="15.5703125" style="1" customWidth="1"/>
    <col min="13" max="14" width="4.5703125" style="1" customWidth="1"/>
    <col min="15" max="15" width="20.5703125" style="1" customWidth="1"/>
    <col min="16" max="16" width="4.5703125" style="1" customWidth="1"/>
    <col min="17" max="17" width="15.5703125" style="1" customWidth="1"/>
    <col min="18" max="16384" width="10.7109375" style="1"/>
  </cols>
  <sheetData>
    <row r="2" spans="1:17" ht="15.75" x14ac:dyDescent="0.25">
      <c r="A2" s="2" t="s">
        <v>22</v>
      </c>
      <c r="C2" s="3"/>
      <c r="D2" s="3"/>
      <c r="E2" s="3"/>
      <c r="J2" s="2" t="s">
        <v>23</v>
      </c>
      <c r="L2" s="3"/>
      <c r="M2" s="3"/>
      <c r="N2" s="3"/>
    </row>
    <row r="3" spans="1:17" x14ac:dyDescent="0.2">
      <c r="C3" s="3"/>
      <c r="D3" s="3"/>
      <c r="E3" s="3"/>
      <c r="L3" s="3"/>
      <c r="M3" s="3"/>
      <c r="N3" s="3"/>
    </row>
    <row r="4" spans="1:17" x14ac:dyDescent="0.2">
      <c r="A4" s="4" t="s">
        <v>10</v>
      </c>
      <c r="B4" s="4"/>
      <c r="C4" s="4"/>
      <c r="E4" s="5"/>
      <c r="F4" s="4" t="s">
        <v>11</v>
      </c>
      <c r="G4" s="4"/>
      <c r="H4" s="4"/>
      <c r="J4" s="4" t="s">
        <v>10</v>
      </c>
      <c r="K4" s="4"/>
      <c r="L4" s="4"/>
      <c r="N4" s="5"/>
      <c r="O4" s="4" t="s">
        <v>11</v>
      </c>
      <c r="P4" s="4"/>
      <c r="Q4" s="4"/>
    </row>
    <row r="5" spans="1:17" x14ac:dyDescent="0.2">
      <c r="C5" s="3"/>
      <c r="D5" s="3"/>
      <c r="E5" s="6"/>
      <c r="L5" s="3"/>
      <c r="M5" s="3"/>
      <c r="N5" s="6"/>
    </row>
    <row r="6" spans="1:17" x14ac:dyDescent="0.2">
      <c r="A6" s="1" t="s">
        <v>25</v>
      </c>
      <c r="C6" s="11">
        <f>SUM(C7:C11)</f>
        <v>175000</v>
      </c>
      <c r="D6" s="3"/>
      <c r="E6" s="6"/>
      <c r="H6" s="3"/>
      <c r="L6" s="3"/>
      <c r="M6" s="3"/>
      <c r="N6" s="6"/>
      <c r="O6" s="1" t="s">
        <v>25</v>
      </c>
      <c r="Q6" s="11">
        <f>SUM(Q7:Q11)</f>
        <v>400000</v>
      </c>
    </row>
    <row r="7" spans="1:17" x14ac:dyDescent="0.2">
      <c r="B7" s="1" t="str">
        <f>IF(Geschäftsvorgänge!C3=1,Geschäftsvorgänge!A3,"")</f>
        <v>1_1</v>
      </c>
      <c r="C7" s="3">
        <f>IF(Geschäftsvorgänge!C3=1,Geschäftsvorgänge!D3,"")</f>
        <v>100000</v>
      </c>
      <c r="D7" s="3"/>
      <c r="E7" s="6"/>
      <c r="H7" s="3"/>
      <c r="L7" s="3"/>
      <c r="M7" s="3"/>
      <c r="N7" s="6"/>
      <c r="P7" s="1" t="str">
        <f>IF(Geschäftsvorgänge!C7=1,Geschäftsvorgänge!A7,"")</f>
        <v>2_1</v>
      </c>
      <c r="Q7" s="3">
        <f>IF(Geschäftsvorgänge!C7=1,Geschäftsvorgänge!D7,"")</f>
        <v>200000</v>
      </c>
    </row>
    <row r="8" spans="1:17" x14ac:dyDescent="0.2">
      <c r="B8" s="1" t="str">
        <f>IF(Geschäftsvorgänge!C11=1,Geschäftsvorgänge!A11,"")</f>
        <v>3_1</v>
      </c>
      <c r="C8" s="3">
        <f>IF(Geschäftsvorgänge!C11=1,Geschäftsvorgänge!D11,"")</f>
        <v>50000</v>
      </c>
      <c r="D8" s="3"/>
      <c r="E8" s="6"/>
      <c r="H8" s="3"/>
      <c r="L8" s="3"/>
      <c r="M8" s="3"/>
      <c r="N8" s="6"/>
      <c r="P8" s="1" t="str">
        <f>IF(Geschäftsvorgänge!C20=1,Geschäftsvorgänge!A20,"")</f>
        <v>6_1</v>
      </c>
      <c r="Q8" s="3">
        <f>IF(Geschäftsvorgänge!C20=1,Geschäftsvorgänge!D20,"")</f>
        <v>50000</v>
      </c>
    </row>
    <row r="9" spans="1:17" x14ac:dyDescent="0.2">
      <c r="B9" s="1" t="str">
        <f>IF(Geschäftsvorgänge!C18=1,Geschäftsvorgänge!A18,"")</f>
        <v>5_2</v>
      </c>
      <c r="C9" s="3">
        <f>IF(Geschäftsvorgänge!C18=1,Geschäftsvorgänge!D18,"")</f>
        <v>20000</v>
      </c>
      <c r="D9" s="3"/>
      <c r="E9" s="6"/>
      <c r="H9" s="3"/>
      <c r="L9" s="3"/>
      <c r="M9" s="3"/>
      <c r="N9" s="6"/>
      <c r="P9" s="1" t="str">
        <f>IF(Geschäftsvorgänge!C21=1,Geschäftsvorgänge!A21,"")</f>
        <v>6_2</v>
      </c>
      <c r="Q9" s="3">
        <f>IF(Geschäftsvorgänge!C21=1,Geschäftsvorgänge!D21,"")</f>
        <v>150000</v>
      </c>
    </row>
    <row r="10" spans="1:17" x14ac:dyDescent="0.2">
      <c r="B10" s="1" t="str">
        <f>IF(Geschäftsvorgänge!C14=1,Geschäftsvorgänge!A14,"")</f>
        <v>4_2</v>
      </c>
      <c r="C10" s="3">
        <f>IF(Geschäftsvorgänge!C14=1,Geschäftsvorgänge!D14,"")</f>
        <v>5000</v>
      </c>
      <c r="D10" s="3"/>
      <c r="E10" s="6"/>
      <c r="H10" s="3"/>
      <c r="L10" s="3"/>
      <c r="M10" s="3"/>
      <c r="N10" s="6"/>
      <c r="Q10" s="3"/>
    </row>
    <row r="11" spans="1:17" x14ac:dyDescent="0.2">
      <c r="C11" s="3"/>
      <c r="D11" s="3"/>
      <c r="E11" s="6"/>
      <c r="H11" s="3"/>
      <c r="L11" s="3"/>
      <c r="M11" s="3"/>
      <c r="N11" s="6"/>
      <c r="Q11" s="3"/>
    </row>
    <row r="12" spans="1:17" x14ac:dyDescent="0.2">
      <c r="A12" s="7"/>
      <c r="B12" s="7"/>
      <c r="C12" s="8"/>
      <c r="D12" s="8"/>
      <c r="E12" s="9"/>
      <c r="F12" s="7"/>
      <c r="G12" s="7"/>
      <c r="H12" s="8"/>
      <c r="J12" s="7"/>
      <c r="K12" s="7"/>
      <c r="L12" s="8"/>
      <c r="M12" s="8"/>
      <c r="N12" s="9"/>
      <c r="O12" s="7"/>
      <c r="P12" s="7"/>
      <c r="Q12" s="8"/>
    </row>
    <row r="13" spans="1:17" x14ac:dyDescent="0.2">
      <c r="C13" s="3"/>
      <c r="D13" s="3"/>
      <c r="E13" s="6"/>
      <c r="H13" s="3"/>
      <c r="L13" s="3"/>
      <c r="M13" s="3"/>
      <c r="N13" s="6"/>
      <c r="Q13" s="3"/>
    </row>
    <row r="14" spans="1:17" x14ac:dyDescent="0.2">
      <c r="C14" s="3"/>
      <c r="D14" s="3"/>
      <c r="E14" s="6"/>
      <c r="F14" s="1" t="s">
        <v>24</v>
      </c>
      <c r="H14" s="3">
        <f>C6</f>
        <v>175000</v>
      </c>
      <c r="J14" s="1" t="s">
        <v>24</v>
      </c>
      <c r="L14" s="3">
        <f>Q6</f>
        <v>400000</v>
      </c>
      <c r="M14" s="3"/>
      <c r="N14" s="6"/>
      <c r="Q14" s="3"/>
    </row>
    <row r="16" spans="1:17" ht="15.75" x14ac:dyDescent="0.25">
      <c r="A16" s="2"/>
    </row>
    <row r="18" spans="1:1" ht="15.75" x14ac:dyDescent="0.25">
      <c r="A18" s="2"/>
    </row>
    <row r="20" spans="1:1" ht="15.75" x14ac:dyDescent="0.25">
      <c r="A20" s="2"/>
    </row>
    <row r="22" spans="1:1" ht="15.75" x14ac:dyDescent="0.25">
      <c r="A22" s="2"/>
    </row>
    <row r="24" spans="1:1" ht="15.75" x14ac:dyDescent="0.25">
      <c r="A24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84FD1-7F23-4F67-8822-C756783C57C7}">
  <dimension ref="A1:E21"/>
  <sheetViews>
    <sheetView showGridLines="0" tabSelected="1" workbookViewId="0">
      <selection activeCell="C3" sqref="C3"/>
    </sheetView>
  </sheetViews>
  <sheetFormatPr baseColWidth="10" defaultColWidth="10.7109375" defaultRowHeight="15" x14ac:dyDescent="0.2"/>
  <cols>
    <col min="1" max="1" width="21.5703125" style="1" customWidth="1"/>
    <col min="2" max="2" width="34.85546875" style="1" customWidth="1"/>
    <col min="3" max="3" width="10.7109375" style="1"/>
    <col min="4" max="4" width="14" style="1" customWidth="1"/>
    <col min="5" max="5" width="13.28515625" style="1" customWidth="1"/>
    <col min="6" max="6" width="10.7109375" style="1"/>
    <col min="7" max="7" width="46.5703125" style="1" bestFit="1" customWidth="1"/>
    <col min="8" max="16384" width="10.7109375" style="1"/>
  </cols>
  <sheetData>
    <row r="1" spans="1:5" x14ac:dyDescent="0.2">
      <c r="A1" s="1" t="s">
        <v>27</v>
      </c>
      <c r="B1" s="1" t="s">
        <v>29</v>
      </c>
      <c r="C1" s="1" t="s">
        <v>30</v>
      </c>
      <c r="D1" s="1" t="s">
        <v>31</v>
      </c>
      <c r="E1" s="1" t="s">
        <v>32</v>
      </c>
    </row>
    <row r="3" spans="1:5" x14ac:dyDescent="0.2">
      <c r="A3" s="1" t="s">
        <v>28</v>
      </c>
      <c r="B3" s="1" t="s">
        <v>26</v>
      </c>
      <c r="C3" s="1">
        <v>1</v>
      </c>
      <c r="D3" s="3">
        <v>100000</v>
      </c>
      <c r="E3" s="1" t="s">
        <v>35</v>
      </c>
    </row>
    <row r="4" spans="1:5" x14ac:dyDescent="0.2">
      <c r="A4" s="1" t="s">
        <v>34</v>
      </c>
      <c r="B4" s="1" t="s">
        <v>40</v>
      </c>
      <c r="C4" s="1">
        <v>1</v>
      </c>
      <c r="D4" s="3">
        <v>100000</v>
      </c>
      <c r="E4" s="1" t="s">
        <v>36</v>
      </c>
    </row>
    <row r="5" spans="1:5" x14ac:dyDescent="0.2">
      <c r="A5" s="1" t="s">
        <v>38</v>
      </c>
      <c r="B5" s="1" t="s">
        <v>39</v>
      </c>
      <c r="C5" s="1">
        <v>1</v>
      </c>
      <c r="D5" s="3">
        <v>100000</v>
      </c>
      <c r="E5" s="1" t="s">
        <v>41</v>
      </c>
    </row>
    <row r="7" spans="1:5" x14ac:dyDescent="0.2">
      <c r="A7" s="1" t="s">
        <v>47</v>
      </c>
      <c r="B7" s="1" t="s">
        <v>44</v>
      </c>
      <c r="C7" s="1">
        <v>1</v>
      </c>
      <c r="D7" s="3">
        <v>200000</v>
      </c>
      <c r="E7" s="1" t="s">
        <v>33</v>
      </c>
    </row>
    <row r="8" spans="1:5" x14ac:dyDescent="0.2">
      <c r="A8" s="1" t="s">
        <v>48</v>
      </c>
      <c r="B8" s="1" t="s">
        <v>45</v>
      </c>
      <c r="C8" s="1">
        <v>1</v>
      </c>
      <c r="D8" s="3">
        <v>200000</v>
      </c>
      <c r="E8" s="1" t="s">
        <v>42</v>
      </c>
    </row>
    <row r="9" spans="1:5" x14ac:dyDescent="0.2">
      <c r="A9" s="1" t="s">
        <v>49</v>
      </c>
      <c r="B9" s="1" t="s">
        <v>46</v>
      </c>
      <c r="C9" s="1">
        <v>1</v>
      </c>
      <c r="D9" s="3">
        <v>200000</v>
      </c>
      <c r="E9" s="1" t="s">
        <v>43</v>
      </c>
    </row>
    <row r="11" spans="1:5" x14ac:dyDescent="0.2">
      <c r="A11" s="1" t="s">
        <v>50</v>
      </c>
      <c r="B11" s="1" t="s">
        <v>51</v>
      </c>
      <c r="C11" s="1">
        <v>1</v>
      </c>
      <c r="D11" s="3">
        <v>50000</v>
      </c>
    </row>
    <row r="13" spans="1:5" x14ac:dyDescent="0.2">
      <c r="A13" s="1" t="s">
        <v>52</v>
      </c>
      <c r="B13" s="1" t="s">
        <v>53</v>
      </c>
      <c r="C13" s="1">
        <v>1</v>
      </c>
      <c r="D13" s="3">
        <v>350000</v>
      </c>
    </row>
    <row r="14" spans="1:5" x14ac:dyDescent="0.2">
      <c r="A14" s="1" t="s">
        <v>64</v>
      </c>
      <c r="B14" s="1" t="s">
        <v>61</v>
      </c>
      <c r="C14" s="1">
        <v>1</v>
      </c>
      <c r="D14" s="3">
        <v>5000</v>
      </c>
    </row>
    <row r="15" spans="1:5" x14ac:dyDescent="0.2">
      <c r="A15" s="1" t="s">
        <v>65</v>
      </c>
      <c r="B15" s="1" t="s">
        <v>63</v>
      </c>
      <c r="C15" s="1">
        <v>1</v>
      </c>
      <c r="D15" s="3">
        <v>10000</v>
      </c>
    </row>
    <row r="17" spans="1:4" x14ac:dyDescent="0.2">
      <c r="A17" s="1" t="s">
        <v>54</v>
      </c>
      <c r="B17" s="1" t="s">
        <v>57</v>
      </c>
      <c r="C17" s="1">
        <v>1</v>
      </c>
      <c r="D17" s="3">
        <v>500000</v>
      </c>
    </row>
    <row r="18" spans="1:4" x14ac:dyDescent="0.2">
      <c r="A18" s="1" t="s">
        <v>55</v>
      </c>
      <c r="B18" s="1" t="s">
        <v>56</v>
      </c>
      <c r="C18" s="1">
        <v>1</v>
      </c>
      <c r="D18" s="3">
        <v>20000</v>
      </c>
    </row>
    <row r="20" spans="1:4" x14ac:dyDescent="0.2">
      <c r="A20" s="1" t="s">
        <v>60</v>
      </c>
      <c r="B20" s="1" t="s">
        <v>66</v>
      </c>
      <c r="C20" s="1">
        <v>1</v>
      </c>
      <c r="D20" s="3">
        <v>50000</v>
      </c>
    </row>
    <row r="21" spans="1:4" x14ac:dyDescent="0.2">
      <c r="A21" s="1" t="s">
        <v>62</v>
      </c>
      <c r="B21" s="1" t="s">
        <v>67</v>
      </c>
      <c r="C21" s="1">
        <v>1</v>
      </c>
      <c r="D21" s="3">
        <v>150000</v>
      </c>
    </row>
  </sheetData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Bilanz_GuV</vt:lpstr>
      <vt:lpstr>Bilanzkonten</vt:lpstr>
      <vt:lpstr>Erfolgskonten</vt:lpstr>
      <vt:lpstr>Geschäftsvorgänge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Ralf-Peter Oepen</dc:creator>
  <cp:lastModifiedBy>Dozent</cp:lastModifiedBy>
  <dcterms:created xsi:type="dcterms:W3CDTF">2023-12-19T09:13:50Z</dcterms:created>
  <dcterms:modified xsi:type="dcterms:W3CDTF">2023-12-19T14:01:58Z</dcterms:modified>
</cp:coreProperties>
</file>